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312" windowHeight="59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G26" i="1"/>
  <c r="E26" i="1"/>
  <c r="G23" i="1"/>
  <c r="E23" i="1"/>
  <c r="C23" i="1"/>
  <c r="G22" i="1"/>
  <c r="E22" i="1"/>
  <c r="G20" i="1"/>
  <c r="E20" i="1"/>
  <c r="C20" i="1"/>
  <c r="G19" i="1"/>
  <c r="E19" i="1"/>
  <c r="C22" i="1"/>
  <c r="G17" i="1"/>
  <c r="E17" i="1"/>
  <c r="C17" i="1"/>
  <c r="G16" i="1"/>
  <c r="E16" i="1"/>
  <c r="G14" i="1"/>
  <c r="E14" i="1"/>
  <c r="C14" i="1"/>
  <c r="G13" i="1"/>
  <c r="E13" i="1"/>
  <c r="C10" i="1"/>
  <c r="E10" i="1"/>
  <c r="G10" i="1"/>
  <c r="I8" i="1" l="1"/>
  <c r="C11" i="1" l="1"/>
  <c r="G11" i="1"/>
  <c r="E11" i="1"/>
  <c r="E8" i="1"/>
  <c r="I11" i="1" l="1"/>
  <c r="F24" i="1"/>
  <c r="I6" i="1" l="1"/>
  <c r="G6" i="1"/>
  <c r="E6" i="1"/>
  <c r="C6" i="1"/>
  <c r="C13" i="1" l="1"/>
  <c r="G8" i="1" l="1"/>
  <c r="C16" i="1" l="1"/>
  <c r="I26" i="1" l="1"/>
  <c r="C28" i="1"/>
  <c r="C19" i="1"/>
  <c r="C26" i="1" l="1"/>
  <c r="E28" i="1"/>
  <c r="C31" i="1"/>
  <c r="G31" i="1" l="1"/>
  <c r="E32" i="1" s="1"/>
</calcChain>
</file>

<file path=xl/sharedStrings.xml><?xml version="1.0" encoding="utf-8"?>
<sst xmlns="http://schemas.openxmlformats.org/spreadsheetml/2006/main" count="84" uniqueCount="84">
  <si>
    <t xml:space="preserve">S: </t>
    <phoneticPr fontId="1"/>
  </si>
  <si>
    <t>S':</t>
    <phoneticPr fontId="1"/>
  </si>
  <si>
    <t>SS':</t>
    <phoneticPr fontId="1"/>
  </si>
  <si>
    <t xml:space="preserve">T: </t>
    <phoneticPr fontId="1"/>
  </si>
  <si>
    <t>T':</t>
    <phoneticPr fontId="1"/>
  </si>
  <si>
    <t>CS':</t>
    <phoneticPr fontId="1"/>
  </si>
  <si>
    <t>θ=</t>
    <phoneticPr fontId="1"/>
  </si>
  <si>
    <t>k=</t>
    <phoneticPr fontId="1"/>
  </si>
  <si>
    <t>sinθ=</t>
    <phoneticPr fontId="1"/>
  </si>
  <si>
    <r>
      <t>sinφ</t>
    </r>
    <r>
      <rPr>
        <sz val="9"/>
        <color theme="1"/>
        <rFont val="Meiryo UI"/>
        <family val="2"/>
        <charset val="128"/>
      </rPr>
      <t>t</t>
    </r>
    <r>
      <rPr>
        <sz val="12"/>
        <color theme="1"/>
        <rFont val="Meiryo UI"/>
        <family val="3"/>
        <charset val="128"/>
      </rPr>
      <t>=</t>
    </r>
    <phoneticPr fontId="1"/>
  </si>
  <si>
    <r>
      <t>sinφ</t>
    </r>
    <r>
      <rPr>
        <sz val="9"/>
        <color theme="1"/>
        <rFont val="Meiryo UI"/>
        <family val="3"/>
        <charset val="128"/>
      </rPr>
      <t>t'</t>
    </r>
    <r>
      <rPr>
        <sz val="12"/>
        <color theme="1"/>
        <rFont val="Meiryo UI"/>
        <family val="3"/>
        <charset val="128"/>
      </rPr>
      <t>=</t>
    </r>
    <phoneticPr fontId="1"/>
  </si>
  <si>
    <t>s=</t>
    <phoneticPr fontId="1"/>
  </si>
  <si>
    <t>t=</t>
    <phoneticPr fontId="1"/>
  </si>
  <si>
    <t>t'=</t>
    <phoneticPr fontId="1"/>
  </si>
  <si>
    <t>OS=</t>
    <phoneticPr fontId="1"/>
  </si>
  <si>
    <t>OT=</t>
    <phoneticPr fontId="1"/>
  </si>
  <si>
    <t>OT'=</t>
    <phoneticPr fontId="1"/>
  </si>
  <si>
    <r>
      <t>φ</t>
    </r>
    <r>
      <rPr>
        <sz val="8"/>
        <color theme="1"/>
        <rFont val="Meiryo UI"/>
        <family val="2"/>
        <charset val="128"/>
      </rPr>
      <t>s</t>
    </r>
    <r>
      <rPr>
        <sz val="12"/>
        <color theme="1"/>
        <rFont val="Meiryo UI"/>
        <family val="2"/>
        <charset val="128"/>
      </rPr>
      <t>=</t>
    </r>
    <phoneticPr fontId="1"/>
  </si>
  <si>
    <r>
      <t>φ</t>
    </r>
    <r>
      <rPr>
        <sz val="9"/>
        <color theme="1"/>
        <rFont val="Meiryo UI"/>
        <family val="2"/>
        <charset val="128"/>
      </rPr>
      <t>t</t>
    </r>
    <r>
      <rPr>
        <sz val="12"/>
        <color theme="1"/>
        <rFont val="Meiryo UI"/>
        <family val="2"/>
        <charset val="128"/>
      </rPr>
      <t>=</t>
    </r>
    <phoneticPr fontId="1"/>
  </si>
  <si>
    <r>
      <t>φ</t>
    </r>
    <r>
      <rPr>
        <sz val="9"/>
        <color theme="1"/>
        <rFont val="Meiryo UI"/>
        <family val="3"/>
        <charset val="128"/>
      </rPr>
      <t>t'</t>
    </r>
    <r>
      <rPr>
        <sz val="12"/>
        <color theme="1"/>
        <rFont val="Meiryo UI"/>
        <family val="2"/>
        <charset val="128"/>
      </rPr>
      <t>＝</t>
    </r>
    <phoneticPr fontId="1"/>
  </si>
  <si>
    <r>
      <t>t</t>
    </r>
    <r>
      <rPr>
        <sz val="9"/>
        <color theme="1"/>
        <rFont val="Meiryo UI"/>
        <family val="3"/>
        <charset val="128"/>
      </rPr>
      <t>r</t>
    </r>
    <r>
      <rPr>
        <sz val="12"/>
        <color theme="1"/>
        <rFont val="Meiryo UI"/>
        <family val="2"/>
        <charset val="128"/>
      </rPr>
      <t>=</t>
    </r>
    <phoneticPr fontId="1"/>
  </si>
  <si>
    <r>
      <t>t'</t>
    </r>
    <r>
      <rPr>
        <sz val="9"/>
        <color theme="1"/>
        <rFont val="Meiryo UI"/>
        <family val="3"/>
        <charset val="128"/>
      </rPr>
      <t>r</t>
    </r>
    <r>
      <rPr>
        <sz val="12"/>
        <color theme="1"/>
        <rFont val="Meiryo UI"/>
        <family val="2"/>
        <charset val="128"/>
      </rPr>
      <t>=</t>
    </r>
    <phoneticPr fontId="1"/>
  </si>
  <si>
    <t>TT':</t>
    <phoneticPr fontId="1"/>
  </si>
  <si>
    <t>カメラ画面上ドット数</t>
    <rPh sb="9" eb="10">
      <t>スウ</t>
    </rPh>
    <phoneticPr fontId="1"/>
  </si>
  <si>
    <r>
      <t>s</t>
    </r>
    <r>
      <rPr>
        <sz val="9"/>
        <color theme="1"/>
        <rFont val="Meiryo UI"/>
        <family val="3"/>
        <charset val="128"/>
      </rPr>
      <t>⊥</t>
    </r>
    <r>
      <rPr>
        <sz val="12"/>
        <color theme="1"/>
        <rFont val="Meiryo UI"/>
        <family val="3"/>
        <charset val="128"/>
      </rPr>
      <t>=</t>
    </r>
    <phoneticPr fontId="1"/>
  </si>
  <si>
    <r>
      <t>tt'</t>
    </r>
    <r>
      <rPr>
        <sz val="9"/>
        <color theme="1"/>
        <rFont val="Meiryo UI"/>
        <family val="3"/>
        <charset val="128"/>
      </rPr>
      <t>⊥</t>
    </r>
    <r>
      <rPr>
        <sz val="12"/>
        <color theme="1"/>
        <rFont val="Meiryo UI"/>
        <family val="2"/>
        <charset val="128"/>
      </rPr>
      <t>=</t>
    </r>
    <phoneticPr fontId="1"/>
  </si>
  <si>
    <r>
      <t>t</t>
    </r>
    <r>
      <rPr>
        <sz val="9"/>
        <color theme="1"/>
        <rFont val="Meiryo UI"/>
        <family val="3"/>
        <charset val="128"/>
      </rPr>
      <t>⊥</t>
    </r>
    <r>
      <rPr>
        <sz val="12"/>
        <color theme="1"/>
        <rFont val="Meiryo UI"/>
        <family val="3"/>
        <charset val="128"/>
      </rPr>
      <t>=</t>
    </r>
    <phoneticPr fontId="1"/>
  </si>
  <si>
    <r>
      <t>t'</t>
    </r>
    <r>
      <rPr>
        <sz val="9"/>
        <color theme="1"/>
        <rFont val="Meiryo UI"/>
        <family val="3"/>
        <charset val="128"/>
      </rPr>
      <t>⊥</t>
    </r>
    <r>
      <rPr>
        <sz val="12"/>
        <color theme="1"/>
        <rFont val="Meiryo UI"/>
        <family val="2"/>
        <charset val="128"/>
      </rPr>
      <t>=</t>
    </r>
    <phoneticPr fontId="1"/>
  </si>
  <si>
    <r>
      <rPr>
        <sz val="12"/>
        <color theme="1"/>
        <rFont val="Meiryo UI"/>
        <family val="3"/>
        <charset val="128"/>
      </rPr>
      <t>sin</t>
    </r>
    <r>
      <rPr>
        <sz val="12"/>
        <color theme="1"/>
        <rFont val="Meiryo UI"/>
        <family val="2"/>
        <charset val="128"/>
      </rPr>
      <t>φ</t>
    </r>
    <r>
      <rPr>
        <sz val="9"/>
        <color theme="1"/>
        <rFont val="Meiryo UI"/>
        <family val="3"/>
        <charset val="128"/>
      </rPr>
      <t>x</t>
    </r>
    <r>
      <rPr>
        <sz val="12"/>
        <color theme="1"/>
        <rFont val="Meiryo UI"/>
        <family val="2"/>
        <charset val="128"/>
      </rPr>
      <t>=x*sinθ/OX</t>
    </r>
    <phoneticPr fontId="1"/>
  </si>
  <si>
    <r>
      <t>sinφ</t>
    </r>
    <r>
      <rPr>
        <sz val="9"/>
        <color theme="1"/>
        <rFont val="Meiryo UI"/>
        <family val="3"/>
        <charset val="128"/>
      </rPr>
      <t>s</t>
    </r>
    <r>
      <rPr>
        <sz val="12"/>
        <color theme="1"/>
        <rFont val="Meiryo UI"/>
        <family val="3"/>
        <charset val="128"/>
      </rPr>
      <t>=</t>
    </r>
    <phoneticPr fontId="1"/>
  </si>
  <si>
    <t>sin70°=</t>
    <phoneticPr fontId="1"/>
  </si>
  <si>
    <t>摂動1:</t>
    <rPh sb="0" eb="2">
      <t>セツドウ</t>
    </rPh>
    <phoneticPr fontId="1"/>
  </si>
  <si>
    <t>定数（k：摂動係数。初期値1　　θ：90°ーカメラ仰角）</t>
    <rPh sb="0" eb="2">
      <t>テイスウ</t>
    </rPh>
    <rPh sb="5" eb="7">
      <t>セツドウ</t>
    </rPh>
    <rPh sb="7" eb="9">
      <t>ケイスウ</t>
    </rPh>
    <rPh sb="10" eb="13">
      <t>ショキチ</t>
    </rPh>
    <rPh sb="25" eb="27">
      <t>ギョウカク</t>
    </rPh>
    <phoneticPr fontId="1"/>
  </si>
  <si>
    <t>概要</t>
    <rPh sb="0" eb="2">
      <t>ガイヨウ</t>
    </rPh>
    <phoneticPr fontId="1"/>
  </si>
  <si>
    <t>計算図</t>
    <rPh sb="0" eb="2">
      <t>ケイサン</t>
    </rPh>
    <rPh sb="2" eb="3">
      <t>ズ</t>
    </rPh>
    <phoneticPr fontId="1"/>
  </si>
  <si>
    <t>k=</t>
    <phoneticPr fontId="1"/>
  </si>
  <si>
    <t>Pt:</t>
    <phoneticPr fontId="1"/>
  </si>
  <si>
    <t>Pb:</t>
    <phoneticPr fontId="1"/>
  </si>
  <si>
    <t>PtPb:</t>
    <phoneticPr fontId="1"/>
  </si>
  <si>
    <r>
      <t>p</t>
    </r>
    <r>
      <rPr>
        <sz val="9"/>
        <color theme="1"/>
        <rFont val="Meiryo UI"/>
        <family val="3"/>
        <charset val="128"/>
      </rPr>
      <t>b</t>
    </r>
    <r>
      <rPr>
        <sz val="12"/>
        <color theme="1"/>
        <rFont val="Meiryo UI"/>
        <family val="2"/>
        <charset val="128"/>
      </rPr>
      <t>=</t>
    </r>
    <phoneticPr fontId="1"/>
  </si>
  <si>
    <r>
      <t>p</t>
    </r>
    <r>
      <rPr>
        <sz val="9"/>
        <color theme="1"/>
        <rFont val="Meiryo UI"/>
        <family val="3"/>
        <charset val="128"/>
      </rPr>
      <t>c</t>
    </r>
    <r>
      <rPr>
        <sz val="12"/>
        <color theme="1"/>
        <rFont val="Meiryo UI"/>
        <family val="2"/>
        <charset val="128"/>
      </rPr>
      <t>=</t>
    </r>
    <phoneticPr fontId="1"/>
  </si>
  <si>
    <r>
      <t>p</t>
    </r>
    <r>
      <rPr>
        <sz val="9"/>
        <color theme="1"/>
        <rFont val="Meiryo UI"/>
        <family val="3"/>
        <charset val="128"/>
      </rPr>
      <t>t</t>
    </r>
    <r>
      <rPr>
        <sz val="12"/>
        <color theme="1"/>
        <rFont val="Meiryo UI"/>
        <family val="2"/>
        <charset val="128"/>
      </rPr>
      <t>=</t>
    </r>
    <phoneticPr fontId="1"/>
  </si>
  <si>
    <r>
      <t>p</t>
    </r>
    <r>
      <rPr>
        <sz val="9"/>
        <color theme="1"/>
        <rFont val="Meiryo UI"/>
        <family val="2"/>
        <charset val="128"/>
      </rPr>
      <t>tr</t>
    </r>
    <r>
      <rPr>
        <sz val="12"/>
        <color theme="1"/>
        <rFont val="Meiryo UI"/>
        <family val="2"/>
        <charset val="128"/>
      </rPr>
      <t>=</t>
    </r>
    <phoneticPr fontId="1"/>
  </si>
  <si>
    <r>
      <t>p</t>
    </r>
    <r>
      <rPr>
        <sz val="9"/>
        <color theme="1"/>
        <rFont val="Meiryo UI"/>
        <family val="3"/>
        <charset val="128"/>
      </rPr>
      <t>br</t>
    </r>
    <r>
      <rPr>
        <sz val="12"/>
        <color theme="1"/>
        <rFont val="Meiryo UI"/>
        <family val="2"/>
        <charset val="128"/>
      </rPr>
      <t>=</t>
    </r>
    <phoneticPr fontId="1"/>
  </si>
  <si>
    <r>
      <t>p</t>
    </r>
    <r>
      <rPr>
        <sz val="9"/>
        <color theme="1"/>
        <rFont val="Meiryo UI"/>
        <family val="3"/>
        <charset val="128"/>
      </rPr>
      <t>cr</t>
    </r>
    <r>
      <rPr>
        <sz val="12"/>
        <color theme="1"/>
        <rFont val="Meiryo UI"/>
        <family val="3"/>
        <charset val="128"/>
      </rPr>
      <t>=</t>
    </r>
    <phoneticPr fontId="1"/>
  </si>
  <si>
    <r>
      <t>sinφ</t>
    </r>
    <r>
      <rPr>
        <sz val="9"/>
        <color theme="1"/>
        <rFont val="Meiryo UI"/>
        <family val="2"/>
        <charset val="128"/>
      </rPr>
      <t>pt</t>
    </r>
    <r>
      <rPr>
        <sz val="12"/>
        <color theme="1"/>
        <rFont val="Meiryo UI"/>
        <family val="2"/>
        <charset val="128"/>
      </rPr>
      <t>=</t>
    </r>
    <phoneticPr fontId="1"/>
  </si>
  <si>
    <r>
      <t>sinφ</t>
    </r>
    <r>
      <rPr>
        <sz val="9"/>
        <color theme="1"/>
        <rFont val="Meiryo UI"/>
        <family val="3"/>
        <charset val="128"/>
      </rPr>
      <t>pb=</t>
    </r>
    <phoneticPr fontId="1"/>
  </si>
  <si>
    <r>
      <t>sinφ</t>
    </r>
    <r>
      <rPr>
        <sz val="9"/>
        <color theme="1"/>
        <rFont val="Meiryo UI"/>
        <family val="3"/>
        <charset val="128"/>
      </rPr>
      <t>pc=</t>
    </r>
    <phoneticPr fontId="1"/>
  </si>
  <si>
    <r>
      <t>OP</t>
    </r>
    <r>
      <rPr>
        <sz val="9"/>
        <color theme="1"/>
        <rFont val="Meiryo UI"/>
        <family val="3"/>
        <charset val="128"/>
      </rPr>
      <t>b</t>
    </r>
    <r>
      <rPr>
        <sz val="12"/>
        <color theme="1"/>
        <rFont val="Meiryo UI"/>
        <family val="2"/>
        <charset val="128"/>
      </rPr>
      <t>=</t>
    </r>
    <phoneticPr fontId="1"/>
  </si>
  <si>
    <r>
      <t>OP</t>
    </r>
    <r>
      <rPr>
        <sz val="9"/>
        <color theme="1"/>
        <rFont val="Meiryo UI"/>
        <family val="3"/>
        <charset val="128"/>
      </rPr>
      <t>t</t>
    </r>
    <r>
      <rPr>
        <sz val="12"/>
        <color theme="1"/>
        <rFont val="Meiryo UI"/>
        <family val="2"/>
        <charset val="128"/>
      </rPr>
      <t>=</t>
    </r>
    <phoneticPr fontId="1"/>
  </si>
  <si>
    <r>
      <t>OP</t>
    </r>
    <r>
      <rPr>
        <sz val="9"/>
        <color theme="1"/>
        <rFont val="Meiryo UI"/>
        <family val="3"/>
        <charset val="128"/>
      </rPr>
      <t>c</t>
    </r>
    <r>
      <rPr>
        <sz val="12"/>
        <color theme="1"/>
        <rFont val="Meiryo UI"/>
        <family val="2"/>
        <charset val="128"/>
      </rPr>
      <t>=</t>
    </r>
    <phoneticPr fontId="1"/>
  </si>
  <si>
    <r>
      <t>φ</t>
    </r>
    <r>
      <rPr>
        <sz val="9"/>
        <color theme="1"/>
        <rFont val="Meiryo UI"/>
        <family val="2"/>
        <charset val="128"/>
      </rPr>
      <t>pt</t>
    </r>
    <r>
      <rPr>
        <sz val="12"/>
        <color theme="1"/>
        <rFont val="Meiryo UI"/>
        <family val="2"/>
        <charset val="128"/>
      </rPr>
      <t>=</t>
    </r>
    <phoneticPr fontId="1"/>
  </si>
  <si>
    <r>
      <t>φ</t>
    </r>
    <r>
      <rPr>
        <sz val="9"/>
        <color theme="1"/>
        <rFont val="Meiryo UI"/>
        <family val="2"/>
        <charset val="128"/>
      </rPr>
      <t>pb</t>
    </r>
    <r>
      <rPr>
        <sz val="12"/>
        <color theme="1"/>
        <rFont val="Meiryo UI"/>
        <family val="2"/>
        <charset val="128"/>
      </rPr>
      <t>=</t>
    </r>
    <phoneticPr fontId="1"/>
  </si>
  <si>
    <r>
      <t>φ</t>
    </r>
    <r>
      <rPr>
        <sz val="9"/>
        <color theme="1"/>
        <rFont val="Meiryo UI"/>
        <family val="2"/>
        <charset val="128"/>
      </rPr>
      <t>pc</t>
    </r>
    <r>
      <rPr>
        <sz val="12"/>
        <color theme="1"/>
        <rFont val="Meiryo UI"/>
        <family val="2"/>
        <charset val="128"/>
      </rPr>
      <t>=</t>
    </r>
    <phoneticPr fontId="1"/>
  </si>
  <si>
    <r>
      <t>PtPb/Pt</t>
    </r>
    <r>
      <rPr>
        <sz val="9"/>
        <color theme="1"/>
        <rFont val="Meiryo UI"/>
        <family val="3"/>
        <charset val="128"/>
      </rPr>
      <t>⊥</t>
    </r>
    <r>
      <rPr>
        <sz val="12"/>
        <color theme="1"/>
        <rFont val="Meiryo UI"/>
        <family val="2"/>
        <charset val="128"/>
      </rPr>
      <t>Pb</t>
    </r>
    <r>
      <rPr>
        <sz val="9"/>
        <color theme="1"/>
        <rFont val="Meiryo UI"/>
        <family val="3"/>
        <charset val="128"/>
      </rPr>
      <t>⊥</t>
    </r>
    <r>
      <rPr>
        <sz val="12"/>
        <color theme="1"/>
        <rFont val="Meiryo UI"/>
        <family val="2"/>
        <charset val="128"/>
      </rPr>
      <t>=kの算出</t>
    </r>
    <rPh sb="14" eb="16">
      <t>サンシュツ</t>
    </rPh>
    <phoneticPr fontId="1"/>
  </si>
  <si>
    <r>
      <rPr>
        <sz val="12"/>
        <color theme="1"/>
        <rFont val="Meiryo UI"/>
        <family val="3"/>
        <charset val="128"/>
      </rPr>
      <t>P</t>
    </r>
    <r>
      <rPr>
        <sz val="9"/>
        <color theme="1"/>
        <rFont val="Meiryo UI"/>
        <family val="2"/>
        <charset val="128"/>
      </rPr>
      <t>cr</t>
    </r>
    <r>
      <rPr>
        <sz val="12"/>
        <color theme="1"/>
        <rFont val="Meiryo UI"/>
        <family val="3"/>
        <charset val="128"/>
      </rPr>
      <t>P</t>
    </r>
    <r>
      <rPr>
        <sz val="9"/>
        <color theme="1"/>
        <rFont val="Meiryo UI"/>
        <family val="2"/>
        <charset val="128"/>
      </rPr>
      <t>br=</t>
    </r>
    <phoneticPr fontId="1"/>
  </si>
  <si>
    <r>
      <t>P</t>
    </r>
    <r>
      <rPr>
        <sz val="9"/>
        <color theme="1"/>
        <rFont val="Meiryo UI"/>
        <family val="3"/>
        <charset val="128"/>
      </rPr>
      <t>t⊥</t>
    </r>
    <r>
      <rPr>
        <sz val="12"/>
        <color theme="1"/>
        <rFont val="Meiryo UI"/>
        <family val="2"/>
        <charset val="128"/>
      </rPr>
      <t>P</t>
    </r>
    <r>
      <rPr>
        <sz val="9"/>
        <color theme="1"/>
        <rFont val="Meiryo UI"/>
        <family val="3"/>
        <charset val="128"/>
      </rPr>
      <t>b⊥=</t>
    </r>
    <phoneticPr fontId="1"/>
  </si>
  <si>
    <t>完了</t>
    <rPh sb="0" eb="2">
      <t>カンリョウ</t>
    </rPh>
    <phoneticPr fontId="1"/>
  </si>
  <si>
    <r>
      <t>　カメラ水平方向はOS'、岩の水平面はOS'に平行、OS'の長さは10m、岩面の傾斜角は70°、各点の水平方向の広がりは無視する。カメラの仰角は不明であるが、P</t>
    </r>
    <r>
      <rPr>
        <sz val="9"/>
        <color theme="1"/>
        <rFont val="Meiryo UI"/>
        <family val="3"/>
        <charset val="128"/>
      </rPr>
      <t>t</t>
    </r>
    <r>
      <rPr>
        <sz val="12"/>
        <color theme="1"/>
        <rFont val="Meiryo UI"/>
        <family val="2"/>
        <charset val="128"/>
      </rPr>
      <t>P</t>
    </r>
    <r>
      <rPr>
        <sz val="9"/>
        <color theme="1"/>
        <rFont val="Meiryo UI"/>
        <family val="3"/>
        <charset val="128"/>
      </rPr>
      <t>b</t>
    </r>
    <r>
      <rPr>
        <sz val="12"/>
        <color theme="1"/>
        <rFont val="Meiryo UI"/>
        <family val="2"/>
        <charset val="128"/>
      </rPr>
      <t>のカメラ面での長さが1mであると仮定して、カメラ画面でのドット数からS, Ｓ’, Ｔ, Ｔ’, Ｐ</t>
    </r>
    <r>
      <rPr>
        <sz val="9"/>
        <color theme="1"/>
        <rFont val="Meiryo UI"/>
        <family val="3"/>
        <charset val="128"/>
      </rPr>
      <t>t</t>
    </r>
    <r>
      <rPr>
        <sz val="12"/>
        <color theme="1"/>
        <rFont val="Meiryo UI"/>
        <family val="3"/>
        <charset val="128"/>
      </rPr>
      <t>, Ｐ</t>
    </r>
    <r>
      <rPr>
        <sz val="9"/>
        <color theme="1"/>
        <rFont val="Meiryo UI"/>
        <family val="3"/>
        <charset val="128"/>
      </rPr>
      <t>c</t>
    </r>
    <r>
      <rPr>
        <sz val="12"/>
        <color theme="1"/>
        <rFont val="Meiryo UI"/>
        <family val="3"/>
        <charset val="128"/>
      </rPr>
      <t>, Ｐ</t>
    </r>
    <r>
      <rPr>
        <sz val="9"/>
        <color theme="1"/>
        <rFont val="Meiryo UI"/>
        <family val="3"/>
        <charset val="128"/>
      </rPr>
      <t>b</t>
    </r>
    <r>
      <rPr>
        <sz val="12"/>
        <color theme="1"/>
        <rFont val="Meiryo UI"/>
        <family val="3"/>
        <charset val="128"/>
      </rPr>
      <t>、カメラ画面中心点Ｃを仮に決める。その後垂直面でのP</t>
    </r>
    <r>
      <rPr>
        <sz val="9"/>
        <color theme="1"/>
        <rFont val="Meiryo UI"/>
        <family val="3"/>
        <charset val="128"/>
      </rPr>
      <t>t⊥</t>
    </r>
    <r>
      <rPr>
        <sz val="12"/>
        <color theme="1"/>
        <rFont val="Meiryo UI"/>
        <family val="3"/>
        <charset val="128"/>
      </rPr>
      <t>P</t>
    </r>
    <r>
      <rPr>
        <sz val="9"/>
        <color theme="1"/>
        <rFont val="Meiryo UI"/>
        <family val="3"/>
        <charset val="128"/>
      </rPr>
      <t>b⊥</t>
    </r>
    <r>
      <rPr>
        <sz val="12"/>
        <color theme="1"/>
        <rFont val="Meiryo UI"/>
        <family val="3"/>
        <charset val="128"/>
      </rPr>
      <t>の長さを算出し、P</t>
    </r>
    <r>
      <rPr>
        <sz val="9"/>
        <color theme="1"/>
        <rFont val="Meiryo UI"/>
        <family val="3"/>
        <charset val="128"/>
      </rPr>
      <t>t</t>
    </r>
    <r>
      <rPr>
        <sz val="12"/>
        <color theme="1"/>
        <rFont val="Meiryo UI"/>
        <family val="3"/>
        <charset val="128"/>
      </rPr>
      <t>P</t>
    </r>
    <r>
      <rPr>
        <sz val="9"/>
        <color theme="1"/>
        <rFont val="Meiryo UI"/>
        <family val="3"/>
        <charset val="128"/>
      </rPr>
      <t>b</t>
    </r>
    <r>
      <rPr>
        <sz val="12"/>
        <color theme="1"/>
        <rFont val="Meiryo UI"/>
        <family val="3"/>
        <charset val="128"/>
      </rPr>
      <t>/P</t>
    </r>
    <r>
      <rPr>
        <sz val="9"/>
        <color theme="1"/>
        <rFont val="Meiryo UI"/>
        <family val="3"/>
        <charset val="128"/>
      </rPr>
      <t>t⊥</t>
    </r>
    <r>
      <rPr>
        <sz val="12"/>
        <color theme="1"/>
        <rFont val="Meiryo UI"/>
        <family val="3"/>
        <charset val="128"/>
      </rPr>
      <t>P</t>
    </r>
    <r>
      <rPr>
        <sz val="9"/>
        <color theme="1"/>
        <rFont val="Meiryo UI"/>
        <family val="3"/>
        <charset val="128"/>
      </rPr>
      <t>b⊥</t>
    </r>
    <r>
      <rPr>
        <sz val="12"/>
        <color theme="1"/>
        <rFont val="Meiryo UI"/>
        <family val="3"/>
        <charset val="128"/>
      </rPr>
      <t>=kを最初のkに数値代入し、ポールの実長P</t>
    </r>
    <r>
      <rPr>
        <sz val="9"/>
        <color theme="1"/>
        <rFont val="Meiryo UI"/>
        <family val="3"/>
        <charset val="128"/>
      </rPr>
      <t>t⊥</t>
    </r>
    <r>
      <rPr>
        <sz val="12"/>
        <color theme="1"/>
        <rFont val="Meiryo UI"/>
        <family val="3"/>
        <charset val="128"/>
      </rPr>
      <t>P</t>
    </r>
    <r>
      <rPr>
        <sz val="9"/>
        <color theme="1"/>
        <rFont val="Meiryo UI"/>
        <family val="3"/>
        <charset val="128"/>
      </rPr>
      <t>b⊥</t>
    </r>
    <r>
      <rPr>
        <sz val="12"/>
        <color theme="1"/>
        <rFont val="Meiryo UI"/>
        <family val="3"/>
        <charset val="128"/>
      </rPr>
      <t>=1mになるまで摂動を繰り返す。</t>
    </r>
    <rPh sb="199" eb="201">
      <t>スウチ</t>
    </rPh>
    <rPh sb="209" eb="210">
      <t>ジツ</t>
    </rPh>
    <rPh sb="210" eb="211">
      <t>チョウ</t>
    </rPh>
    <phoneticPr fontId="1"/>
  </si>
  <si>
    <t>cosθ=</t>
    <phoneticPr fontId="1"/>
  </si>
  <si>
    <t>x=XS'/PtPb*k (x=s, t, t', p, p')</t>
    <phoneticPr fontId="1"/>
  </si>
  <si>
    <t>Pc:</t>
    <phoneticPr fontId="1"/>
  </si>
  <si>
    <t>C:</t>
    <phoneticPr fontId="1"/>
  </si>
  <si>
    <t>OX=sqrt(10^2+x^2-2*10*x*cosθ)：OS'水平、長さ10mとする</t>
    <phoneticPr fontId="1"/>
  </si>
  <si>
    <r>
      <t>xr=</t>
    </r>
    <r>
      <rPr>
        <sz val="12"/>
        <color theme="1"/>
        <rFont val="Meiryo UI"/>
        <family val="3"/>
        <charset val="128"/>
      </rPr>
      <t>XrS'=</t>
    </r>
    <r>
      <rPr>
        <sz val="12"/>
        <color theme="1"/>
        <rFont val="Meiryo UI"/>
        <family val="2"/>
        <charset val="128"/>
      </rPr>
      <t>10*sinφ</t>
    </r>
    <r>
      <rPr>
        <sz val="9"/>
        <color theme="1"/>
        <rFont val="Meiryo UI"/>
        <family val="3"/>
        <charset val="128"/>
      </rPr>
      <t>x</t>
    </r>
    <r>
      <rPr>
        <sz val="12"/>
        <color theme="1"/>
        <rFont val="Meiryo UI"/>
        <family val="2"/>
        <charset val="128"/>
      </rPr>
      <t>/sin(70°ーφ</t>
    </r>
    <r>
      <rPr>
        <sz val="9"/>
        <color theme="1"/>
        <rFont val="Meiryo UI"/>
        <family val="3"/>
        <charset val="128"/>
      </rPr>
      <t>x</t>
    </r>
    <r>
      <rPr>
        <sz val="12"/>
        <color theme="1"/>
        <rFont val="Meiryo UI"/>
        <family val="2"/>
        <charset val="128"/>
      </rPr>
      <t>)　　(カメラ面⇒岩面上)</t>
    </r>
    <phoneticPr fontId="1"/>
  </si>
  <si>
    <r>
      <t>x</t>
    </r>
    <r>
      <rPr>
        <sz val="9"/>
        <color theme="1"/>
        <rFont val="Meiryo UI"/>
        <family val="3"/>
        <charset val="128"/>
      </rPr>
      <t>⊥</t>
    </r>
    <r>
      <rPr>
        <sz val="9"/>
        <color theme="1"/>
        <rFont val="Meiryo UI"/>
        <family val="2"/>
        <charset val="128"/>
      </rPr>
      <t>=</t>
    </r>
    <r>
      <rPr>
        <sz val="12"/>
        <color theme="1"/>
        <rFont val="Meiryo UI"/>
        <family val="3"/>
        <charset val="128"/>
      </rPr>
      <t>x</t>
    </r>
    <r>
      <rPr>
        <sz val="9"/>
        <color theme="1"/>
        <rFont val="Meiryo UI"/>
        <family val="3"/>
        <charset val="128"/>
      </rPr>
      <t>r</t>
    </r>
    <r>
      <rPr>
        <sz val="12"/>
        <color theme="1"/>
        <rFont val="Meiryo UI"/>
        <family val="3"/>
        <charset val="128"/>
      </rPr>
      <t>*sin70°　　(斜面上⇒垂直高)</t>
    </r>
    <phoneticPr fontId="1"/>
  </si>
  <si>
    <t>sr=</t>
    <phoneticPr fontId="1"/>
  </si>
  <si>
    <r>
      <t>P</t>
    </r>
    <r>
      <rPr>
        <sz val="9"/>
        <color theme="1"/>
        <rFont val="Meiryo UI"/>
        <family val="3"/>
        <charset val="128"/>
      </rPr>
      <t>t⊥</t>
    </r>
    <r>
      <rPr>
        <sz val="12"/>
        <color theme="1"/>
        <rFont val="Meiryo UI"/>
        <family val="2"/>
        <charset val="128"/>
      </rPr>
      <t>Pc</t>
    </r>
    <r>
      <rPr>
        <sz val="9"/>
        <color theme="1"/>
        <rFont val="Meiryo UI"/>
        <family val="3"/>
        <charset val="128"/>
      </rPr>
      <t>⊥</t>
    </r>
    <r>
      <rPr>
        <sz val="9"/>
        <color theme="1"/>
        <rFont val="Meiryo UI"/>
        <family val="2"/>
        <charset val="128"/>
      </rPr>
      <t>=</t>
    </r>
    <phoneticPr fontId="1"/>
  </si>
  <si>
    <t>PtPb=</t>
    <phoneticPr fontId="1"/>
  </si>
  <si>
    <t>摂動2:</t>
    <phoneticPr fontId="1"/>
  </si>
  <si>
    <t>摂動3:</t>
    <phoneticPr fontId="1"/>
  </si>
  <si>
    <t>摂動4:</t>
    <phoneticPr fontId="1"/>
  </si>
  <si>
    <r>
      <rPr>
        <sz val="12"/>
        <color theme="1"/>
        <rFont val="Meiryo UI"/>
        <family val="3"/>
        <charset val="128"/>
      </rPr>
      <t>P</t>
    </r>
    <r>
      <rPr>
        <sz val="9"/>
        <color theme="1"/>
        <rFont val="Meiryo UI"/>
        <family val="2"/>
        <charset val="128"/>
      </rPr>
      <t>tr</t>
    </r>
    <r>
      <rPr>
        <sz val="12"/>
        <color theme="1"/>
        <rFont val="Meiryo UI"/>
        <family val="3"/>
        <charset val="128"/>
      </rPr>
      <t>P</t>
    </r>
    <r>
      <rPr>
        <sz val="9"/>
        <color theme="1"/>
        <rFont val="Meiryo UI"/>
        <family val="2"/>
        <charset val="128"/>
      </rPr>
      <t>cr=</t>
    </r>
    <phoneticPr fontId="1"/>
  </si>
  <si>
    <t>(</t>
    <phoneticPr fontId="1"/>
  </si>
  <si>
    <t>)</t>
    <phoneticPr fontId="1"/>
  </si>
  <si>
    <r>
      <t>φ</t>
    </r>
    <r>
      <rPr>
        <sz val="9"/>
        <color theme="1"/>
        <rFont val="Meiryo UI"/>
        <family val="3"/>
        <charset val="128"/>
      </rPr>
      <t>x</t>
    </r>
    <r>
      <rPr>
        <sz val="12"/>
        <color theme="1"/>
        <rFont val="Meiryo UI"/>
        <family val="3"/>
        <charset val="128"/>
      </rPr>
      <t>=asin(sinφx)</t>
    </r>
    <phoneticPr fontId="1"/>
  </si>
  <si>
    <r>
      <t>P</t>
    </r>
    <r>
      <rPr>
        <sz val="9"/>
        <color theme="1"/>
        <rFont val="Meiryo UI"/>
        <family val="3"/>
        <charset val="128"/>
      </rPr>
      <t>t⊥</t>
    </r>
    <r>
      <rPr>
        <sz val="12"/>
        <color theme="1"/>
        <rFont val="Meiryo UI"/>
        <family val="2"/>
        <charset val="128"/>
      </rPr>
      <t>P</t>
    </r>
    <r>
      <rPr>
        <sz val="9"/>
        <color theme="1"/>
        <rFont val="Meiryo UI"/>
        <family val="3"/>
        <charset val="128"/>
      </rPr>
      <t>c⊥</t>
    </r>
    <r>
      <rPr>
        <sz val="12"/>
        <color theme="1"/>
        <rFont val="Meiryo UI"/>
        <family val="2"/>
        <charset val="128"/>
      </rPr>
      <t>=PtrPcr*sin(70°ーφ</t>
    </r>
    <r>
      <rPr>
        <sz val="9"/>
        <color theme="1"/>
        <rFont val="Meiryo UI"/>
        <family val="3"/>
        <charset val="128"/>
      </rPr>
      <t>pt</t>
    </r>
    <r>
      <rPr>
        <sz val="12"/>
        <color theme="1"/>
        <rFont val="Meiryo UI"/>
        <family val="2"/>
        <charset val="128"/>
      </rPr>
      <t>)/sin(90°+φ</t>
    </r>
    <r>
      <rPr>
        <sz val="9"/>
        <color theme="1"/>
        <rFont val="Meiryo UI"/>
        <family val="3"/>
        <charset val="128"/>
      </rPr>
      <t>pt</t>
    </r>
    <r>
      <rPr>
        <sz val="12"/>
        <color theme="1"/>
        <rFont val="Meiryo UI"/>
        <family val="2"/>
        <charset val="128"/>
      </rPr>
      <t>)</t>
    </r>
    <phoneticPr fontId="1"/>
  </si>
  <si>
    <r>
      <t>P</t>
    </r>
    <r>
      <rPr>
        <sz val="9"/>
        <color theme="1"/>
        <rFont val="Meiryo UI"/>
        <family val="3"/>
        <charset val="128"/>
      </rPr>
      <t>c⊥</t>
    </r>
    <r>
      <rPr>
        <sz val="12"/>
        <color theme="1"/>
        <rFont val="Meiryo UI"/>
        <family val="2"/>
        <charset val="128"/>
      </rPr>
      <t>P</t>
    </r>
    <r>
      <rPr>
        <sz val="9"/>
        <color theme="1"/>
        <rFont val="Meiryo UI"/>
        <family val="3"/>
        <charset val="128"/>
      </rPr>
      <t>b⊥</t>
    </r>
    <r>
      <rPr>
        <sz val="12"/>
        <color theme="1"/>
        <rFont val="Meiryo UI"/>
        <family val="2"/>
        <charset val="128"/>
      </rPr>
      <t>=PcrPbr*sin(70°-φ</t>
    </r>
    <r>
      <rPr>
        <sz val="9"/>
        <color theme="1"/>
        <rFont val="Meiryo UI"/>
        <family val="3"/>
        <charset val="128"/>
      </rPr>
      <t>pb</t>
    </r>
    <r>
      <rPr>
        <sz val="12"/>
        <color theme="1"/>
        <rFont val="Meiryo UI"/>
        <family val="2"/>
        <charset val="128"/>
      </rPr>
      <t>)/sin(90°+φ</t>
    </r>
    <r>
      <rPr>
        <sz val="9"/>
        <color theme="1"/>
        <rFont val="Meiryo UI"/>
        <family val="3"/>
        <charset val="128"/>
      </rPr>
      <t>pb</t>
    </r>
    <r>
      <rPr>
        <sz val="12"/>
        <color theme="1"/>
        <rFont val="Meiryo UI"/>
        <family val="2"/>
        <charset val="128"/>
      </rPr>
      <t>)</t>
    </r>
    <phoneticPr fontId="1"/>
  </si>
  <si>
    <r>
      <t>P</t>
    </r>
    <r>
      <rPr>
        <sz val="9"/>
        <color theme="1"/>
        <rFont val="Meiryo UI"/>
        <family val="3"/>
        <charset val="128"/>
      </rPr>
      <t>c⊥</t>
    </r>
    <r>
      <rPr>
        <sz val="12"/>
        <color theme="1"/>
        <rFont val="Meiryo UI"/>
        <family val="2"/>
        <charset val="128"/>
      </rPr>
      <t>P</t>
    </r>
    <r>
      <rPr>
        <sz val="9"/>
        <color theme="1"/>
        <rFont val="Meiryo UI"/>
        <family val="3"/>
        <charset val="128"/>
      </rPr>
      <t>b⊥</t>
    </r>
    <r>
      <rPr>
        <sz val="9"/>
        <color theme="1"/>
        <rFont val="Meiryo UI"/>
        <family val="2"/>
        <charset val="128"/>
      </rPr>
      <t>=</t>
    </r>
    <phoneticPr fontId="1"/>
  </si>
  <si>
    <t>k初期値:</t>
    <rPh sb="1" eb="4">
      <t>ショキチ</t>
    </rPh>
    <phoneticPr fontId="1"/>
  </si>
  <si>
    <t>滑落高さ見積もり改7</t>
    <phoneticPr fontId="1"/>
  </si>
  <si>
    <r>
      <t>sanjin滑落高度(m)：s</t>
    </r>
    <r>
      <rPr>
        <sz val="9"/>
        <color theme="1"/>
        <rFont val="Meiryo UI"/>
        <family val="3"/>
        <charset val="128"/>
      </rPr>
      <t>⊥</t>
    </r>
    <rPh sb="6" eb="8">
      <t>カツラク</t>
    </rPh>
    <rPh sb="8" eb="10">
      <t>コウド</t>
    </rPh>
    <phoneticPr fontId="1"/>
  </si>
  <si>
    <r>
      <t>Tさんジャンプ高度(m)：tt'</t>
    </r>
    <r>
      <rPr>
        <sz val="9"/>
        <color theme="1"/>
        <rFont val="Meiryo UI"/>
        <family val="3"/>
        <charset val="128"/>
      </rPr>
      <t>⊥</t>
    </r>
    <rPh sb="7" eb="9">
      <t>コウド</t>
    </rPh>
    <phoneticPr fontId="1"/>
  </si>
  <si>
    <r>
      <t>ストック実長</t>
    </r>
    <r>
      <rPr>
        <sz val="12"/>
        <color theme="1"/>
        <rFont val="Meiryo UI"/>
        <family val="3"/>
        <charset val="128"/>
      </rPr>
      <t>(m)</t>
    </r>
    <r>
      <rPr>
        <sz val="12"/>
        <color theme="1"/>
        <rFont val="Meiryo UI"/>
        <family val="2"/>
        <charset val="128"/>
      </rPr>
      <t>：P</t>
    </r>
    <r>
      <rPr>
        <sz val="9"/>
        <color theme="1"/>
        <rFont val="Meiryo UI"/>
        <family val="3"/>
        <charset val="128"/>
      </rPr>
      <t>t⊥</t>
    </r>
    <r>
      <rPr>
        <sz val="12"/>
        <color theme="1"/>
        <rFont val="Meiryo UI"/>
        <family val="2"/>
        <charset val="128"/>
      </rPr>
      <t>P</t>
    </r>
    <r>
      <rPr>
        <sz val="9"/>
        <color theme="1"/>
        <rFont val="Meiryo UI"/>
        <family val="3"/>
        <charset val="128"/>
      </rPr>
      <t>b⊥</t>
    </r>
    <rPh sb="4" eb="5">
      <t>ジツ</t>
    </rPh>
    <rPh sb="5" eb="6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</si>
</sst>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8"/>
      <color theme="1"/>
      <name val="Meiryo UI"/>
      <family val="2"/>
      <charset val="128"/>
    </font>
    <font>
      <u/>
      <sz val="12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16</xdr:row>
      <xdr:rowOff>2</xdr:rowOff>
    </xdr:from>
    <xdr:to>
      <xdr:col>0</xdr:col>
      <xdr:colOff>2590799</xdr:colOff>
      <xdr:row>29</xdr:row>
      <xdr:rowOff>100797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291842"/>
          <a:ext cx="2590798" cy="277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16" workbookViewId="0">
      <selection activeCell="B37" sqref="B37"/>
    </sheetView>
  </sheetViews>
  <sheetFormatPr defaultRowHeight="16.2" x14ac:dyDescent="0.3"/>
  <cols>
    <col min="1" max="1" width="28.58203125" customWidth="1"/>
    <col min="2" max="2" width="6.5" style="3" customWidth="1"/>
    <col min="3" max="3" width="5.58203125" customWidth="1"/>
    <col min="4" max="4" width="7.08203125" customWidth="1"/>
    <col min="5" max="5" width="5.58203125" style="1" customWidth="1"/>
    <col min="6" max="6" width="7.08203125" style="3" customWidth="1"/>
    <col min="7" max="7" width="5.58203125" customWidth="1"/>
    <col min="8" max="8" width="6.08203125" customWidth="1"/>
    <col min="9" max="9" width="5.58203125" style="1" customWidth="1"/>
    <col min="10" max="10" width="7.08203125" customWidth="1"/>
    <col min="11" max="11" width="5.58203125" customWidth="1"/>
  </cols>
  <sheetData>
    <row r="1" spans="1:11" x14ac:dyDescent="0.3">
      <c r="A1" s="26" t="s">
        <v>80</v>
      </c>
      <c r="B1" s="26"/>
      <c r="C1" s="26"/>
      <c r="D1" s="26"/>
      <c r="E1" s="26"/>
      <c r="F1" s="26"/>
      <c r="G1" s="26"/>
      <c r="H1" s="26"/>
      <c r="I1" s="26"/>
      <c r="J1" s="5"/>
      <c r="K1" s="5"/>
    </row>
    <row r="2" spans="1:11" x14ac:dyDescent="0.3">
      <c r="E2" s="2"/>
      <c r="I2" s="2"/>
    </row>
    <row r="3" spans="1:11" x14ac:dyDescent="0.3">
      <c r="A3" s="11" t="s">
        <v>33</v>
      </c>
      <c r="B3" s="26" t="s">
        <v>23</v>
      </c>
      <c r="C3" s="26"/>
      <c r="D3" s="26"/>
      <c r="E3" s="26"/>
      <c r="F3" s="26"/>
      <c r="G3" s="26"/>
      <c r="H3" s="26"/>
      <c r="I3" s="26"/>
    </row>
    <row r="4" spans="1:11" ht="16.2" customHeight="1" x14ac:dyDescent="0.3">
      <c r="A4" s="27" t="s">
        <v>58</v>
      </c>
      <c r="B4" s="10" t="s">
        <v>36</v>
      </c>
      <c r="C4" s="10">
        <v>2330</v>
      </c>
      <c r="D4" s="10" t="s">
        <v>0</v>
      </c>
      <c r="E4" s="10">
        <v>230</v>
      </c>
      <c r="F4" s="10" t="s">
        <v>3</v>
      </c>
      <c r="G4" s="10">
        <v>1800</v>
      </c>
      <c r="H4" s="10" t="s">
        <v>61</v>
      </c>
      <c r="I4" s="10">
        <v>2510</v>
      </c>
      <c r="J4" s="10"/>
    </row>
    <row r="5" spans="1:11" x14ac:dyDescent="0.3">
      <c r="A5" s="28"/>
      <c r="B5" s="10" t="s">
        <v>37</v>
      </c>
      <c r="C5" s="10">
        <v>2720</v>
      </c>
      <c r="D5" s="10" t="s">
        <v>1</v>
      </c>
      <c r="E5" s="10">
        <v>3000</v>
      </c>
      <c r="F5" s="10" t="s">
        <v>4</v>
      </c>
      <c r="G5" s="10">
        <v>3200</v>
      </c>
      <c r="H5" s="10" t="s">
        <v>62</v>
      </c>
      <c r="I5" s="10">
        <v>1820</v>
      </c>
    </row>
    <row r="6" spans="1:11" x14ac:dyDescent="0.3">
      <c r="A6" s="28"/>
      <c r="B6" s="10" t="s">
        <v>38</v>
      </c>
      <c r="C6" s="10">
        <f>C5-C4</f>
        <v>390</v>
      </c>
      <c r="D6" s="10" t="s">
        <v>2</v>
      </c>
      <c r="E6" s="10">
        <f>E5-E4</f>
        <v>2770</v>
      </c>
      <c r="F6" s="10" t="s">
        <v>22</v>
      </c>
      <c r="G6" s="10">
        <f>G5-G4</f>
        <v>1400</v>
      </c>
      <c r="H6" s="10" t="s">
        <v>5</v>
      </c>
      <c r="I6" s="10">
        <f>E5-I5</f>
        <v>1180</v>
      </c>
      <c r="J6" s="29"/>
      <c r="K6" s="29"/>
    </row>
    <row r="7" spans="1:11" x14ac:dyDescent="0.3">
      <c r="A7" s="28"/>
      <c r="B7" s="26" t="s">
        <v>32</v>
      </c>
      <c r="C7" s="26"/>
      <c r="D7" s="26"/>
      <c r="E7" s="26"/>
      <c r="F7" s="26"/>
      <c r="G7" s="26"/>
      <c r="H7" s="26"/>
      <c r="I7" s="26"/>
      <c r="J7" s="29"/>
      <c r="K7" s="29"/>
    </row>
    <row r="8" spans="1:11" x14ac:dyDescent="0.3">
      <c r="A8" s="28"/>
      <c r="B8" s="10" t="s">
        <v>7</v>
      </c>
      <c r="C8" s="10">
        <v>0.93485777467636511</v>
      </c>
      <c r="D8" s="10" t="s">
        <v>59</v>
      </c>
      <c r="E8" s="10">
        <f>I6/C6/10*C8</f>
        <v>0.28285440362002839</v>
      </c>
      <c r="F8" s="10" t="s">
        <v>8</v>
      </c>
      <c r="G8" s="10">
        <f>SQRT(1-E8^2)</f>
        <v>0.9591628570543993</v>
      </c>
      <c r="H8" s="10" t="s">
        <v>6</v>
      </c>
      <c r="I8" s="10">
        <f>ACOS(E8)</f>
        <v>1.2840275856997692</v>
      </c>
      <c r="J8" s="11"/>
      <c r="K8" s="10"/>
    </row>
    <row r="9" spans="1:11" x14ac:dyDescent="0.3">
      <c r="A9" s="28"/>
      <c r="B9" s="26" t="s">
        <v>60</v>
      </c>
      <c r="C9" s="26"/>
      <c r="D9" s="26"/>
      <c r="E9" s="26"/>
      <c r="F9" s="26"/>
      <c r="G9" s="26"/>
      <c r="H9" s="26"/>
      <c r="I9" s="26"/>
    </row>
    <row r="10" spans="1:11" x14ac:dyDescent="0.3">
      <c r="A10" s="28"/>
      <c r="B10" s="10" t="s">
        <v>11</v>
      </c>
      <c r="C10" s="10">
        <f>E6/C6*C8</f>
        <v>6.6398872714193109</v>
      </c>
      <c r="D10" s="10" t="s">
        <v>12</v>
      </c>
      <c r="E10" s="10">
        <f>(E5-G4)/C6*C8</f>
        <v>2.876485460542662</v>
      </c>
      <c r="F10" s="10" t="s">
        <v>13</v>
      </c>
      <c r="G10">
        <f>(E5-G5)/C6*C8</f>
        <v>-0.47941424342377692</v>
      </c>
      <c r="I10" s="10"/>
    </row>
    <row r="11" spans="1:11" x14ac:dyDescent="0.3">
      <c r="A11" s="28"/>
      <c r="B11" s="10" t="s">
        <v>41</v>
      </c>
      <c r="C11" s="8">
        <f>(E5-C4)/C6*C8</f>
        <v>1.6060377154696528</v>
      </c>
      <c r="D11" s="10" t="s">
        <v>39</v>
      </c>
      <c r="E11">
        <f>(E5-C5)/C6*C8</f>
        <v>0.6711799407932878</v>
      </c>
      <c r="F11" s="10" t="s">
        <v>40</v>
      </c>
      <c r="G11">
        <f>(E5-I4)/C6*C8</f>
        <v>1.1745648963882536</v>
      </c>
      <c r="H11" s="10" t="s">
        <v>68</v>
      </c>
      <c r="I11" s="8">
        <f>C11-E11</f>
        <v>0.93485777467636499</v>
      </c>
      <c r="J11" s="10"/>
    </row>
    <row r="12" spans="1:11" x14ac:dyDescent="0.3">
      <c r="A12" s="28"/>
      <c r="B12" s="26" t="s">
        <v>63</v>
      </c>
      <c r="C12" s="26"/>
      <c r="D12" s="26"/>
      <c r="E12" s="26"/>
      <c r="F12" s="26"/>
      <c r="G12" s="26"/>
      <c r="H12" s="26"/>
      <c r="I12" s="26"/>
      <c r="J12" s="11"/>
      <c r="K12" s="11"/>
    </row>
    <row r="13" spans="1:11" x14ac:dyDescent="0.3">
      <c r="A13" s="28"/>
      <c r="B13" s="10" t="s">
        <v>14</v>
      </c>
      <c r="C13" s="10">
        <f>SQRT(10^2+C10^2-2*10*C10*$E$8)</f>
        <v>10.321127646334274</v>
      </c>
      <c r="D13" s="10" t="s">
        <v>15</v>
      </c>
      <c r="E13" s="10">
        <f>SQRT(10^2+E10^2-2*10*E10*$E$8)</f>
        <v>9.5917483815748508</v>
      </c>
      <c r="F13" s="10" t="s">
        <v>16</v>
      </c>
      <c r="G13">
        <f>SQRT(10^2+G10^2-2*10*G10*$E$8)</f>
        <v>10.146030091371166</v>
      </c>
      <c r="I13" s="10"/>
    </row>
    <row r="14" spans="1:11" x14ac:dyDescent="0.3">
      <c r="A14" s="28"/>
      <c r="B14" s="10" t="s">
        <v>49</v>
      </c>
      <c r="C14" s="11">
        <f>SQRT(10^2+C11^2-2*10*C11*$E$8)</f>
        <v>9.6692223234085457</v>
      </c>
      <c r="D14" s="10" t="s">
        <v>48</v>
      </c>
      <c r="E14">
        <f>SQRT(10^2+E11^2-2*10*E11*$E$8)</f>
        <v>9.8312541659458219</v>
      </c>
      <c r="F14" s="10" t="s">
        <v>50</v>
      </c>
      <c r="G14">
        <f>SQRT(10^2+G11^2-2*10*G11*$E$8)</f>
        <v>9.733189900038381</v>
      </c>
      <c r="H14" s="10"/>
      <c r="I14" s="11"/>
      <c r="J14" s="10"/>
    </row>
    <row r="15" spans="1:11" x14ac:dyDescent="0.3">
      <c r="A15" s="14"/>
      <c r="B15" s="31" t="s">
        <v>28</v>
      </c>
      <c r="C15" s="31"/>
      <c r="D15" s="31"/>
      <c r="E15" s="31"/>
      <c r="F15" s="31"/>
      <c r="G15" s="31"/>
      <c r="H15" s="31"/>
      <c r="I15" s="31"/>
    </row>
    <row r="16" spans="1:11" x14ac:dyDescent="0.3">
      <c r="A16" s="15" t="s">
        <v>34</v>
      </c>
      <c r="B16" s="10" t="s">
        <v>29</v>
      </c>
      <c r="C16" s="10">
        <f>C10*$G$8/C13</f>
        <v>0.6170578897971144</v>
      </c>
      <c r="D16" s="10" t="s">
        <v>9</v>
      </c>
      <c r="E16" s="10">
        <f>E10*$G$8/E13</f>
        <v>0.28764495302122817</v>
      </c>
      <c r="F16" s="10" t="s">
        <v>10</v>
      </c>
      <c r="G16" s="10">
        <f>G10*$G$8/G13</f>
        <v>-4.5321798900044404E-2</v>
      </c>
      <c r="I16" s="10"/>
    </row>
    <row r="17" spans="1:11" x14ac:dyDescent="0.3">
      <c r="B17" s="4" t="s">
        <v>45</v>
      </c>
      <c r="C17" s="1">
        <f>C11*$G$8/C14</f>
        <v>0.15931495545175967</v>
      </c>
      <c r="D17" s="4" t="s">
        <v>46</v>
      </c>
      <c r="E17">
        <f>E11*$G$8/E14</f>
        <v>6.5482069606015325E-2</v>
      </c>
      <c r="F17" s="7" t="s">
        <v>47</v>
      </c>
      <c r="G17" s="10">
        <f>G11*$G$8/G14</f>
        <v>0.11574818054367964</v>
      </c>
      <c r="H17" s="7"/>
      <c r="I17" s="7"/>
      <c r="J17" s="7"/>
    </row>
    <row r="18" spans="1:11" x14ac:dyDescent="0.3">
      <c r="B18" s="26" t="s">
        <v>75</v>
      </c>
      <c r="C18" s="26"/>
      <c r="D18" s="26"/>
      <c r="E18" s="26"/>
      <c r="F18" s="26"/>
      <c r="G18" s="26"/>
      <c r="H18" s="26"/>
      <c r="I18" s="26"/>
    </row>
    <row r="19" spans="1:11" x14ac:dyDescent="0.3">
      <c r="B19" s="4" t="s">
        <v>17</v>
      </c>
      <c r="C19" s="4">
        <f>ASIN(C16)</f>
        <v>0.66499842050617564</v>
      </c>
      <c r="D19" s="4" t="s">
        <v>18</v>
      </c>
      <c r="E19" s="4">
        <f>ASIN(E16)</f>
        <v>0.29176695644118628</v>
      </c>
      <c r="F19" s="4" t="s">
        <v>19</v>
      </c>
      <c r="G19" s="4">
        <f>ASIN(G16)</f>
        <v>-4.533732891609972E-2</v>
      </c>
    </row>
    <row r="20" spans="1:11" x14ac:dyDescent="0.3">
      <c r="B20" s="4" t="s">
        <v>51</v>
      </c>
      <c r="C20" s="4">
        <f>ASIN(C17)</f>
        <v>0.15999670677494723</v>
      </c>
      <c r="D20" s="4" t="s">
        <v>52</v>
      </c>
      <c r="E20">
        <f>ASIN(E17)</f>
        <v>6.5528956910900299E-2</v>
      </c>
      <c r="F20" s="10" t="s">
        <v>53</v>
      </c>
      <c r="G20" s="7">
        <f>ASIN(G17)</f>
        <v>0.11600821008404127</v>
      </c>
      <c r="H20" s="7"/>
      <c r="I20" s="7"/>
      <c r="J20" s="7"/>
    </row>
    <row r="21" spans="1:11" x14ac:dyDescent="0.3">
      <c r="B21" s="30" t="s">
        <v>64</v>
      </c>
      <c r="C21" s="26"/>
      <c r="D21" s="26"/>
      <c r="E21" s="26"/>
      <c r="F21" s="26"/>
      <c r="G21" s="26"/>
      <c r="H21" s="26"/>
      <c r="I21" s="26"/>
    </row>
    <row r="22" spans="1:11" s="16" customFormat="1" x14ac:dyDescent="0.3">
      <c r="B22" s="4" t="s">
        <v>66</v>
      </c>
      <c r="C22" s="4">
        <f>10*C16/SIN(70/180*PI()-C19)</f>
        <v>11.677533292064238</v>
      </c>
      <c r="D22" s="4" t="s">
        <v>20</v>
      </c>
      <c r="E22" s="9">
        <f>10*E16/SIN(70/180*PI()-E19)</f>
        <v>3.5883935076106641</v>
      </c>
      <c r="F22" s="4" t="s">
        <v>21</v>
      </c>
      <c r="G22" s="9">
        <f>10*G16/SIN(70/180*PI()-G19)</f>
        <v>-0.47495775649256466</v>
      </c>
      <c r="H22" s="17"/>
      <c r="I22" s="17"/>
    </row>
    <row r="23" spans="1:11" x14ac:dyDescent="0.3">
      <c r="B23" s="4" t="s">
        <v>42</v>
      </c>
      <c r="C23" s="4">
        <f>10*C17/SIN(70/180*PI()-C20)</f>
        <v>1.8244919137865179</v>
      </c>
      <c r="D23" s="4" t="s">
        <v>43</v>
      </c>
      <c r="E23">
        <f>10*E17/SIN(70/180*PI()-E20)</f>
        <v>0.71543240485502591</v>
      </c>
      <c r="F23" s="7" t="s">
        <v>44</v>
      </c>
      <c r="G23" s="9">
        <f>10*G17/SIN(70/180*PI()-G20)</f>
        <v>1.295028965056807</v>
      </c>
    </row>
    <row r="24" spans="1:11" x14ac:dyDescent="0.3">
      <c r="B24" s="11"/>
      <c r="C24" s="11"/>
      <c r="E24" s="10" t="s">
        <v>30</v>
      </c>
      <c r="F24" s="6">
        <f>SIN(70/180*PI())</f>
        <v>0.93969262078590832</v>
      </c>
      <c r="H24" s="7"/>
      <c r="I24" s="7"/>
      <c r="J24" s="7"/>
    </row>
    <row r="25" spans="1:11" x14ac:dyDescent="0.3">
      <c r="B25" s="26" t="s">
        <v>65</v>
      </c>
      <c r="C25" s="26"/>
      <c r="D25" s="26"/>
      <c r="E25" s="26"/>
      <c r="F25" s="26"/>
      <c r="G25" s="26"/>
      <c r="H25" s="26"/>
      <c r="I25" s="26"/>
      <c r="J25" s="7"/>
    </row>
    <row r="26" spans="1:11" x14ac:dyDescent="0.3">
      <c r="B26" s="4" t="s">
        <v>24</v>
      </c>
      <c r="C26" s="23">
        <f>C22*$F$24</f>
        <v>10.97329186353454</v>
      </c>
      <c r="D26" s="4" t="s">
        <v>26</v>
      </c>
      <c r="E26" s="4">
        <f>E22*$F$24</f>
        <v>3.3719868995778031</v>
      </c>
      <c r="F26" s="4" t="s">
        <v>27</v>
      </c>
      <c r="G26" s="4">
        <f>G22*$F$24</f>
        <v>-0.44631429896109337</v>
      </c>
      <c r="H26" s="4" t="s">
        <v>25</v>
      </c>
      <c r="I26" s="23">
        <f>E26-G26</f>
        <v>3.8183011985388964</v>
      </c>
    </row>
    <row r="27" spans="1:11" s="16" customFormat="1" x14ac:dyDescent="0.3">
      <c r="B27" s="26" t="s">
        <v>54</v>
      </c>
      <c r="C27" s="26"/>
      <c r="D27" s="26"/>
      <c r="E27" s="26"/>
      <c r="F27" s="26"/>
      <c r="G27" s="26"/>
      <c r="H27" s="26"/>
      <c r="I27" s="26"/>
    </row>
    <row r="28" spans="1:11" x14ac:dyDescent="0.3">
      <c r="B28" s="18" t="s">
        <v>72</v>
      </c>
      <c r="C28" s="3">
        <f>C23-G23</f>
        <v>0.52946294872971089</v>
      </c>
      <c r="D28" s="18" t="s">
        <v>55</v>
      </c>
      <c r="E28" s="10">
        <f>G23-E23</f>
        <v>0.57959656020178107</v>
      </c>
      <c r="F28" s="18"/>
      <c r="H28" s="19"/>
      <c r="I28" s="19"/>
    </row>
    <row r="29" spans="1:11" x14ac:dyDescent="0.3">
      <c r="B29" s="26" t="s">
        <v>76</v>
      </c>
      <c r="C29" s="26"/>
      <c r="D29" s="26"/>
      <c r="E29" s="26"/>
      <c r="F29" s="26"/>
      <c r="G29" s="26"/>
      <c r="H29" s="26"/>
      <c r="I29" s="26"/>
      <c r="J29" s="5"/>
      <c r="K29" s="5"/>
    </row>
    <row r="30" spans="1:11" x14ac:dyDescent="0.3">
      <c r="B30" s="26" t="s">
        <v>77</v>
      </c>
      <c r="C30" s="26"/>
      <c r="D30" s="26"/>
      <c r="E30" s="26"/>
      <c r="F30" s="26"/>
      <c r="G30" s="26"/>
      <c r="H30" s="26"/>
      <c r="I30" s="26"/>
      <c r="J30" s="11"/>
      <c r="K30" s="11"/>
    </row>
    <row r="31" spans="1:11" s="13" customFormat="1" x14ac:dyDescent="0.3">
      <c r="A31" s="25" t="s">
        <v>81</v>
      </c>
      <c r="B31" s="11" t="s">
        <v>67</v>
      </c>
      <c r="C31" s="20">
        <f>C28*SIN(70/180*PI()-C20)/SIN(PI()/2+C20)</f>
        <v>0.46830931641699292</v>
      </c>
      <c r="D31" s="12" t="s">
        <v>78</v>
      </c>
      <c r="E31" s="13">
        <f>E28*SIN(70/180*PI()-E20)/SIN(PI()/2+E20)</f>
        <v>0.53163393789014513</v>
      </c>
      <c r="F31" s="10" t="s">
        <v>56</v>
      </c>
      <c r="G31" s="21">
        <f>C31+E31</f>
        <v>0.99994325430713804</v>
      </c>
      <c r="I31" s="12"/>
      <c r="J31" s="12"/>
      <c r="K31" s="12"/>
    </row>
    <row r="32" spans="1:11" x14ac:dyDescent="0.3">
      <c r="A32" s="25" t="s">
        <v>82</v>
      </c>
      <c r="B32" s="11"/>
      <c r="C32" s="11"/>
      <c r="D32" s="11" t="s">
        <v>35</v>
      </c>
      <c r="E32" s="11">
        <f>I11/G31</f>
        <v>0.93491082683899807</v>
      </c>
      <c r="F32" s="11"/>
      <c r="G32" s="11"/>
      <c r="H32" s="11"/>
      <c r="I32" s="11"/>
      <c r="J32" s="11"/>
      <c r="K32" s="11"/>
    </row>
    <row r="33" spans="1:11" x14ac:dyDescent="0.3">
      <c r="A33" s="25" t="s">
        <v>83</v>
      </c>
      <c r="B33" s="11" t="s">
        <v>79</v>
      </c>
      <c r="C33" s="11">
        <v>1</v>
      </c>
      <c r="D33" s="11" t="s">
        <v>31</v>
      </c>
      <c r="E33" s="11">
        <v>0.92894784998192614</v>
      </c>
      <c r="F33" s="19" t="s">
        <v>69</v>
      </c>
      <c r="G33" s="11">
        <v>0.93544451244624183</v>
      </c>
      <c r="H33" t="s">
        <v>57</v>
      </c>
      <c r="J33" s="11"/>
      <c r="K33" s="11"/>
    </row>
    <row r="34" spans="1:11" x14ac:dyDescent="0.3">
      <c r="A34" s="24"/>
      <c r="B34" s="11"/>
      <c r="C34" s="10" t="s">
        <v>73</v>
      </c>
      <c r="D34" s="19" t="s">
        <v>70</v>
      </c>
      <c r="E34" s="12">
        <v>0.93485777467636511</v>
      </c>
      <c r="F34" s="19" t="s">
        <v>71</v>
      </c>
      <c r="G34" s="11">
        <v>0.93485777467636511</v>
      </c>
      <c r="H34" s="22" t="s">
        <v>74</v>
      </c>
      <c r="I34" s="11"/>
      <c r="J34" s="11"/>
      <c r="K34" s="11"/>
    </row>
    <row r="35" spans="1:11" x14ac:dyDescent="0.3">
      <c r="A35" s="24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3">
      <c r="A36" s="24"/>
      <c r="B36" s="7"/>
      <c r="E36"/>
      <c r="F36"/>
      <c r="I36"/>
    </row>
    <row r="37" spans="1:11" x14ac:dyDescent="0.3">
      <c r="A37" s="24"/>
      <c r="B37" s="8"/>
      <c r="E37"/>
      <c r="F37"/>
      <c r="I37"/>
    </row>
    <row r="38" spans="1:11" x14ac:dyDescent="0.3">
      <c r="J38" s="7"/>
    </row>
    <row r="39" spans="1:11" x14ac:dyDescent="0.3">
      <c r="J39" s="7"/>
    </row>
  </sheetData>
  <mergeCells count="14">
    <mergeCell ref="A1:I1"/>
    <mergeCell ref="A4:A14"/>
    <mergeCell ref="J6:K7"/>
    <mergeCell ref="B12:I12"/>
    <mergeCell ref="B3:I3"/>
    <mergeCell ref="B27:I27"/>
    <mergeCell ref="B25:I25"/>
    <mergeCell ref="B21:I21"/>
    <mergeCell ref="B18:I18"/>
    <mergeCell ref="B15:I15"/>
    <mergeCell ref="B9:I9"/>
    <mergeCell ref="B7:I7"/>
    <mergeCell ref="B29:I29"/>
    <mergeCell ref="B30:I30"/>
  </mergeCells>
  <phoneticPr fontId="1"/>
  <pageMargins left="0.19685039370078741" right="0.19685039370078741" top="0.19685039370078741" bottom="0.19685039370078741" header="0" footer="0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Sanjin</dc:creator>
  <cp:lastModifiedBy>Sanjin</cp:lastModifiedBy>
  <dcterms:created xsi:type="dcterms:W3CDTF">2016-12-18T06:26:35Z</dcterms:created>
  <dcterms:modified xsi:type="dcterms:W3CDTF">2017-06-24T05:30:01Z</dcterms:modified>
</cp:coreProperties>
</file>